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 firstSheet="1" activeTab="1"/>
  </bookViews>
  <sheets>
    <sheet name="pr elev i 2018 pris" sheetId="5" state="hidden" r:id="rId1"/>
    <sheet name="ark1" sheetId="8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F26" i="8" l="1"/>
  <c r="F17" i="8"/>
  <c r="F29" i="8"/>
  <c r="F28" i="8"/>
  <c r="F27" i="8"/>
  <c r="F25" i="8"/>
  <c r="F24" i="8"/>
  <c r="F22" i="8"/>
  <c r="F21" i="8"/>
  <c r="F20" i="8"/>
  <c r="F19" i="8"/>
  <c r="F16" i="8"/>
  <c r="F14" i="8"/>
  <c r="F13" i="8"/>
  <c r="F11" i="8"/>
  <c r="F10" i="8"/>
  <c r="F9" i="8"/>
  <c r="F8" i="8"/>
  <c r="F7" i="8"/>
  <c r="D8" i="8"/>
  <c r="D9" i="8"/>
  <c r="D10" i="8"/>
  <c r="D11" i="8"/>
  <c r="D13" i="8"/>
  <c r="D14" i="8"/>
  <c r="D16" i="8"/>
  <c r="D17" i="8"/>
  <c r="D19" i="8"/>
  <c r="D20" i="8"/>
  <c r="D21" i="8"/>
  <c r="D22" i="8"/>
  <c r="D24" i="8"/>
  <c r="D25" i="8"/>
  <c r="D26" i="8"/>
  <c r="D27" i="8"/>
  <c r="D28" i="8"/>
  <c r="D29" i="8"/>
  <c r="D7" i="8"/>
  <c r="F31" i="8" l="1"/>
  <c r="D31" i="8"/>
  <c r="H24" i="5"/>
  <c r="C27" i="5"/>
  <c r="H20" i="5"/>
  <c r="B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27" i="5" l="1"/>
  <c r="H23" i="5"/>
  <c r="H26" i="5" s="1"/>
</calcChain>
</file>

<file path=xl/sharedStrings.xml><?xml version="1.0" encoding="utf-8"?>
<sst xmlns="http://schemas.openxmlformats.org/spreadsheetml/2006/main" count="80" uniqueCount="67">
  <si>
    <t>Budget 2018 pr. elev</t>
  </si>
  <si>
    <t>Elevtal 5.9.17</t>
  </si>
  <si>
    <t>Agerbæk Skole</t>
  </si>
  <si>
    <t>Alslev Skole</t>
  </si>
  <si>
    <t>Ansager Skole</t>
  </si>
  <si>
    <t>Blåvandshuk Skole</t>
  </si>
  <si>
    <t>Brorsonskolen</t>
  </si>
  <si>
    <t>Horne Skole</t>
  </si>
  <si>
    <t>Janderup Skole</t>
  </si>
  <si>
    <t>Lunde-Kvong</t>
  </si>
  <si>
    <t>Lykkesgård</t>
  </si>
  <si>
    <t xml:space="preserve">Nordenskov </t>
  </si>
  <si>
    <t>Næsbjerg</t>
  </si>
  <si>
    <t>Nr. Nebel</t>
  </si>
  <si>
    <t>Outrup Skole</t>
  </si>
  <si>
    <t>Sct. Jacobi</t>
  </si>
  <si>
    <t>Starup Skole</t>
  </si>
  <si>
    <t>Thorstrup Skole</t>
  </si>
  <si>
    <t>Tistrup Skole</t>
  </si>
  <si>
    <t>Ølgod Skole</t>
  </si>
  <si>
    <t>Årre Skole</t>
  </si>
  <si>
    <t>10iCampus</t>
  </si>
  <si>
    <t>I alt</t>
  </si>
  <si>
    <t>Budget 2018</t>
  </si>
  <si>
    <t>Budget pr. elev</t>
  </si>
  <si>
    <t>Udvendig vedligehold er budgetteret i en pulje under Plan og Teknik.</t>
  </si>
  <si>
    <t>Excl. specialklasser på Lykkesgårdsskolen, Tistrup skole, taleklassen og Entreen</t>
  </si>
  <si>
    <t xml:space="preserve">Budgettet indeholder alle udgifter på skolen, dvs. ledelse, lønninger, aktivitetesafhængige udgifter, </t>
  </si>
  <si>
    <t xml:space="preserve">grunde og bygninger samt rengøring. </t>
  </si>
  <si>
    <t>Udgifter til basisdansk og supplerende dansk samt specialundervisning er indeholdt i ovenstående</t>
  </si>
  <si>
    <t xml:space="preserve">Lønninger indeholder lærere, pædagoger, administrativ personale samt servicemedarbejdere. </t>
  </si>
  <si>
    <t xml:space="preserve">Vedr. puljer er der ingen centrale puljer, der fordeles til skolerne. </t>
  </si>
  <si>
    <t>Dok. 167014-17</t>
  </si>
  <si>
    <t>2018-pris</t>
  </si>
  <si>
    <t>På 032201 som ikke er med i udgift pr.elev:</t>
  </si>
  <si>
    <t>Skole IT-afd.</t>
  </si>
  <si>
    <t>Sp. Klasse Lykkesgård</t>
  </si>
  <si>
    <t>Sp. Klasse Tistrup</t>
  </si>
  <si>
    <t>Entreén</t>
  </si>
  <si>
    <t>Pædagogiske central</t>
  </si>
  <si>
    <t>Fælles udg./indtægter</t>
  </si>
  <si>
    <t>Taleklassen</t>
  </si>
  <si>
    <t>afstemning til øk-rapport</t>
  </si>
  <si>
    <t>Øk-rapport</t>
  </si>
  <si>
    <t>Diff.</t>
  </si>
  <si>
    <t>Klynge Vest:</t>
  </si>
  <si>
    <t>Klynge Varde:</t>
  </si>
  <si>
    <t>Klynge Nord:</t>
  </si>
  <si>
    <t>Klynge Øst:</t>
  </si>
  <si>
    <t>Elevtal 21/22</t>
  </si>
  <si>
    <t>Oversigt over udgift pr. elev skoleområdet i skoleåret 2021/2022.</t>
  </si>
  <si>
    <t>Budget pr. elev ved grundtildeling på 1 stilling samt to-lærerordning i klasser med 26 eller flere elever i 3. - 6. kl. på 6 lekt./uge</t>
  </si>
  <si>
    <t>Blåvandshuk Skole*</t>
  </si>
  <si>
    <t>Janderup Skole*</t>
  </si>
  <si>
    <t>Nr. Nebel*</t>
  </si>
  <si>
    <t>Alslev Skole*</t>
  </si>
  <si>
    <t>Tistrup Skole*</t>
  </si>
  <si>
    <t>Ølgod Skole*</t>
  </si>
  <si>
    <t>Næsbjerg*</t>
  </si>
  <si>
    <t>Nordenskov*</t>
  </si>
  <si>
    <t>Årre Skole*</t>
  </si>
  <si>
    <t>Skoler markeret med * er skoler hvor der tildeles midler til to-lærerordning.</t>
  </si>
  <si>
    <t>Budget pr. elev i nuværende tildelingsmodel i ny struktur (ledelse fra ny struktur)</t>
  </si>
  <si>
    <t>Budget i alt pr. skole nuværende tildelingsmodel (ledelse fra ny struktur)</t>
  </si>
  <si>
    <t>Budget i alt pr. skole ved grundtildeling på 1 stilling samt to-lærerordning i klasser med 26 eller flere elever i 3. - 6. kl. på 6 lekt./uge</t>
  </si>
  <si>
    <t>Udgifterne indeholder lønninger, ledelse og aktivitetsafhængige udgifter jfr. tildelingsmodellen.                                                              Derudover tildeles midler til basisdansk, supplende dansk, specialundervisning, særlige støttebeløb, pedel, særlig tildelinger, og ejendomsudgifter. Dertil kommer rengøringsudgifter.</t>
  </si>
  <si>
    <t>Frelloskolen*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</si>
</sst>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164" fontId="8" fillId="0" borderId="0" applyFont="0" applyFill="0" applyBorder="0" applyAlignment="0" applyProtection="0"/>
  </cellStyleXfs>
  <cellXfs count="57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7" fillId="0" borderId="3" xfId="1" applyBorder="1"/>
    <xf numFmtId="0" fontId="7" fillId="0" borderId="0" xfId="1" applyBorder="1"/>
    <xf numFmtId="0" fontId="7" fillId="0" borderId="3" xfId="1" applyFill="1" applyBorder="1"/>
    <xf numFmtId="0" fontId="7" fillId="0" borderId="0" xfId="1" applyFill="1" applyBorder="1"/>
    <xf numFmtId="0" fontId="7" fillId="0" borderId="4" xfId="1" applyBorder="1"/>
    <xf numFmtId="3" fontId="7" fillId="0" borderId="5" xfId="1" applyNumberFormat="1" applyBorder="1"/>
    <xf numFmtId="0" fontId="7" fillId="0" borderId="7" xfId="1" applyBorder="1"/>
    <xf numFmtId="0" fontId="10" fillId="0" borderId="7" xfId="0" applyFont="1" applyBorder="1"/>
    <xf numFmtId="0" fontId="7" fillId="0" borderId="1" xfId="1" applyFill="1" applyBorder="1"/>
    <xf numFmtId="0" fontId="7" fillId="0" borderId="2" xfId="1" applyFill="1" applyBorder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65" fontId="0" fillId="0" borderId="5" xfId="2" applyNumberFormat="1" applyFont="1" applyBorder="1"/>
    <xf numFmtId="0" fontId="6" fillId="0" borderId="6" xfId="1" applyFont="1" applyBorder="1"/>
    <xf numFmtId="3" fontId="0" fillId="0" borderId="0" xfId="0" applyNumberFormat="1"/>
    <xf numFmtId="3" fontId="0" fillId="0" borderId="8" xfId="0" applyNumberFormat="1" applyBorder="1"/>
    <xf numFmtId="0" fontId="8" fillId="0" borderId="0" xfId="0" applyFont="1"/>
    <xf numFmtId="0" fontId="12" fillId="0" borderId="3" xfId="1" applyFont="1" applyBorder="1"/>
    <xf numFmtId="0" fontId="13" fillId="0" borderId="0" xfId="0" applyFont="1" applyAlignment="1">
      <alignment horizontal="center" wrapText="1"/>
    </xf>
    <xf numFmtId="0" fontId="3" fillId="0" borderId="3" xfId="1" applyFont="1" applyBorder="1"/>
    <xf numFmtId="0" fontId="3" fillId="0" borderId="3" xfId="1" applyFont="1" applyFill="1" applyBorder="1"/>
    <xf numFmtId="0" fontId="13" fillId="0" borderId="0" xfId="0" applyFont="1" applyAlignment="1">
      <alignment horizontal="center" wrapText="1"/>
    </xf>
    <xf numFmtId="0" fontId="2" fillId="0" borderId="9" xfId="1" applyFont="1" applyBorder="1" applyAlignment="1">
      <alignment vertical="center" wrapText="1"/>
    </xf>
    <xf numFmtId="0" fontId="0" fillId="0" borderId="10" xfId="0" applyBorder="1"/>
    <xf numFmtId="0" fontId="14" fillId="0" borderId="11" xfId="0" applyFont="1" applyBorder="1"/>
    <xf numFmtId="165" fontId="14" fillId="0" borderId="12" xfId="2" applyNumberFormat="1" applyFont="1" applyBorder="1"/>
    <xf numFmtId="165" fontId="14" fillId="0" borderId="10" xfId="2" applyNumberFormat="1" applyFont="1" applyBorder="1"/>
    <xf numFmtId="0" fontId="4" fillId="0" borderId="13" xfId="1" applyFont="1" applyBorder="1" applyAlignment="1">
      <alignment vertical="center" wrapText="1"/>
    </xf>
    <xf numFmtId="0" fontId="0" fillId="0" borderId="14" xfId="0" applyBorder="1"/>
    <xf numFmtId="3" fontId="11" fillId="0" borderId="14" xfId="0" applyNumberFormat="1" applyFont="1" applyBorder="1"/>
    <xf numFmtId="3" fontId="11" fillId="0" borderId="16" xfId="0" applyNumberFormat="1" applyFont="1" applyBorder="1"/>
    <xf numFmtId="0" fontId="0" fillId="0" borderId="15" xfId="0" applyBorder="1"/>
    <xf numFmtId="0" fontId="5" fillId="0" borderId="6" xfId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13" xfId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0" xfId="0" applyFill="1" applyBorder="1"/>
    <xf numFmtId="3" fontId="11" fillId="2" borderId="14" xfId="0" applyNumberFormat="1" applyFont="1" applyFill="1" applyBorder="1"/>
    <xf numFmtId="165" fontId="14" fillId="2" borderId="10" xfId="2" applyNumberFormat="1" applyFont="1" applyFill="1" applyBorder="1"/>
    <xf numFmtId="3" fontId="11" fillId="2" borderId="15" xfId="0" applyNumberFormat="1" applyFont="1" applyFill="1" applyBorder="1"/>
    <xf numFmtId="0" fontId="14" fillId="2" borderId="11" xfId="0" applyFont="1" applyFill="1" applyBorder="1"/>
    <xf numFmtId="3" fontId="11" fillId="2" borderId="16" xfId="0" applyNumberFormat="1" applyFont="1" applyFill="1" applyBorder="1"/>
    <xf numFmtId="165" fontId="14" fillId="2" borderId="12" xfId="2" applyNumberFormat="1" applyFont="1" applyFill="1" applyBorder="1"/>
    <xf numFmtId="0" fontId="1" fillId="0" borderId="3" xfId="1" applyFont="1" applyBorder="1"/>
    <xf numFmtId="0" fontId="2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D15" sqref="D15"/>
    </sheetView>
  </sheetViews>
  <sheetFormatPr defaultRowHeight="12.75" x14ac:dyDescent="0.2"/>
  <cols>
    <col min="1" max="1" width="19" customWidth="1"/>
    <col min="2" max="2" width="12.28515625" customWidth="1"/>
    <col min="3" max="3" width="14.42578125" customWidth="1"/>
    <col min="4" max="4" width="13.7109375" customWidth="1"/>
    <col min="7" max="7" width="20.85546875" customWidth="1"/>
    <col min="8" max="8" width="11.5703125" customWidth="1"/>
  </cols>
  <sheetData>
    <row r="1" spans="1:8" ht="15" x14ac:dyDescent="0.2">
      <c r="A1" s="1" t="s">
        <v>0</v>
      </c>
    </row>
    <row r="4" spans="1:8" ht="15" x14ac:dyDescent="0.25">
      <c r="A4" s="19" t="s">
        <v>33</v>
      </c>
      <c r="B4" s="12" t="s">
        <v>1</v>
      </c>
      <c r="C4" s="13" t="s">
        <v>23</v>
      </c>
      <c r="D4" s="13" t="s">
        <v>24</v>
      </c>
    </row>
    <row r="5" spans="1:8" x14ac:dyDescent="0.2">
      <c r="A5" s="4"/>
      <c r="B5" s="5"/>
      <c r="C5" s="5"/>
      <c r="D5" s="5"/>
    </row>
    <row r="6" spans="1:8" ht="15" x14ac:dyDescent="0.25">
      <c r="A6" s="6" t="s">
        <v>2</v>
      </c>
      <c r="B6" s="7">
        <v>258</v>
      </c>
      <c r="C6" s="16">
        <v>15907830</v>
      </c>
      <c r="D6" s="16">
        <f t="shared" ref="D6:D25" si="0">C6/B6</f>
        <v>61658.255813953489</v>
      </c>
    </row>
    <row r="7" spans="1:8" ht="15" x14ac:dyDescent="0.25">
      <c r="A7" s="6" t="s">
        <v>3</v>
      </c>
      <c r="B7" s="7">
        <v>181</v>
      </c>
      <c r="C7" s="16">
        <v>11641670</v>
      </c>
      <c r="D7" s="16">
        <f t="shared" si="0"/>
        <v>64318.618784530387</v>
      </c>
    </row>
    <row r="8" spans="1:8" ht="15" x14ac:dyDescent="0.25">
      <c r="A8" s="6" t="s">
        <v>4</v>
      </c>
      <c r="B8" s="7">
        <v>203</v>
      </c>
      <c r="C8" s="16">
        <v>13360210</v>
      </c>
      <c r="D8" s="16">
        <f t="shared" si="0"/>
        <v>65813.842364532014</v>
      </c>
    </row>
    <row r="9" spans="1:8" ht="15" x14ac:dyDescent="0.25">
      <c r="A9" s="6" t="s">
        <v>5</v>
      </c>
      <c r="B9" s="7">
        <v>563</v>
      </c>
      <c r="C9" s="17">
        <v>31849610</v>
      </c>
      <c r="D9" s="16">
        <f t="shared" si="0"/>
        <v>56571.243339253997</v>
      </c>
    </row>
    <row r="10" spans="1:8" ht="15" x14ac:dyDescent="0.25">
      <c r="A10" s="6" t="s">
        <v>6</v>
      </c>
      <c r="B10" s="7">
        <v>683</v>
      </c>
      <c r="C10" s="17">
        <v>36599330</v>
      </c>
      <c r="D10" s="16">
        <f t="shared" si="0"/>
        <v>53586.134699853588</v>
      </c>
    </row>
    <row r="11" spans="1:8" ht="15" x14ac:dyDescent="0.25">
      <c r="A11" s="6" t="s">
        <v>7</v>
      </c>
      <c r="B11" s="7">
        <v>84</v>
      </c>
      <c r="C11" s="17">
        <v>5742540</v>
      </c>
      <c r="D11" s="16">
        <f t="shared" si="0"/>
        <v>68363.571428571435</v>
      </c>
      <c r="G11" t="s">
        <v>34</v>
      </c>
    </row>
    <row r="12" spans="1:8" ht="15" x14ac:dyDescent="0.25">
      <c r="A12" s="6" t="s">
        <v>8</v>
      </c>
      <c r="B12" s="7">
        <v>106</v>
      </c>
      <c r="C12" s="17">
        <v>8175630</v>
      </c>
      <c r="D12" s="16">
        <f t="shared" si="0"/>
        <v>77128.584905660377</v>
      </c>
    </row>
    <row r="13" spans="1:8" ht="15" x14ac:dyDescent="0.25">
      <c r="A13" s="6" t="s">
        <v>9</v>
      </c>
      <c r="B13" s="7">
        <v>121</v>
      </c>
      <c r="C13" s="17">
        <v>7795220</v>
      </c>
      <c r="D13" s="16">
        <f t="shared" si="0"/>
        <v>64423.305785123965</v>
      </c>
      <c r="G13" t="s">
        <v>35</v>
      </c>
      <c r="H13" s="20">
        <v>6164400</v>
      </c>
    </row>
    <row r="14" spans="1:8" ht="15" x14ac:dyDescent="0.25">
      <c r="A14" s="6" t="s">
        <v>10</v>
      </c>
      <c r="B14" s="7">
        <v>439</v>
      </c>
      <c r="C14" s="17">
        <v>25866340</v>
      </c>
      <c r="D14" s="16">
        <f t="shared" si="0"/>
        <v>58921.047835990888</v>
      </c>
      <c r="G14" t="s">
        <v>37</v>
      </c>
      <c r="H14" s="20">
        <v>17288100</v>
      </c>
    </row>
    <row r="15" spans="1:8" ht="15" x14ac:dyDescent="0.25">
      <c r="A15" s="6" t="s">
        <v>11</v>
      </c>
      <c r="B15" s="7">
        <v>120</v>
      </c>
      <c r="C15" s="17">
        <v>8858150</v>
      </c>
      <c r="D15" s="16">
        <f t="shared" si="0"/>
        <v>73817.916666666672</v>
      </c>
      <c r="G15" t="s">
        <v>36</v>
      </c>
      <c r="H15" s="20">
        <v>24788740</v>
      </c>
    </row>
    <row r="16" spans="1:8" ht="15" x14ac:dyDescent="0.25">
      <c r="A16" s="8" t="s">
        <v>12</v>
      </c>
      <c r="B16" s="9">
        <v>260</v>
      </c>
      <c r="C16" s="17">
        <v>16588560</v>
      </c>
      <c r="D16" s="16">
        <f t="shared" si="0"/>
        <v>63802.153846153844</v>
      </c>
      <c r="G16" s="22" t="s">
        <v>41</v>
      </c>
      <c r="H16" s="20">
        <v>2797850</v>
      </c>
    </row>
    <row r="17" spans="1:8" ht="15" x14ac:dyDescent="0.25">
      <c r="A17" s="8" t="s">
        <v>13</v>
      </c>
      <c r="B17" s="9">
        <v>333</v>
      </c>
      <c r="C17" s="17">
        <v>19482340</v>
      </c>
      <c r="D17" s="16">
        <f t="shared" si="0"/>
        <v>58505.525525525525</v>
      </c>
      <c r="G17" t="s">
        <v>38</v>
      </c>
      <c r="H17" s="20">
        <v>2332870</v>
      </c>
    </row>
    <row r="18" spans="1:8" ht="15" x14ac:dyDescent="0.25">
      <c r="A18" s="8" t="s">
        <v>14</v>
      </c>
      <c r="B18" s="9">
        <v>146</v>
      </c>
      <c r="C18" s="17">
        <v>9893090</v>
      </c>
      <c r="D18" s="16">
        <f t="shared" si="0"/>
        <v>67760.890410958906</v>
      </c>
      <c r="G18" t="s">
        <v>39</v>
      </c>
      <c r="H18" s="20">
        <v>4792130</v>
      </c>
    </row>
    <row r="19" spans="1:8" ht="15" x14ac:dyDescent="0.25">
      <c r="A19" s="8" t="s">
        <v>15</v>
      </c>
      <c r="B19" s="9">
        <v>515</v>
      </c>
      <c r="C19" s="17">
        <v>28670690</v>
      </c>
      <c r="D19" s="16">
        <f t="shared" si="0"/>
        <v>55671.2427184466</v>
      </c>
      <c r="G19" t="s">
        <v>40</v>
      </c>
      <c r="H19" s="20">
        <v>12237760</v>
      </c>
    </row>
    <row r="20" spans="1:8" ht="15.75" thickBot="1" x14ac:dyDescent="0.3">
      <c r="A20" s="8" t="s">
        <v>16</v>
      </c>
      <c r="B20" s="9">
        <v>99</v>
      </c>
      <c r="C20" s="17">
        <v>6868540</v>
      </c>
      <c r="D20" s="16">
        <f t="shared" si="0"/>
        <v>69379.191919191915</v>
      </c>
      <c r="G20" t="s">
        <v>22</v>
      </c>
      <c r="H20" s="21">
        <f>SUM(H13:H19)</f>
        <v>70401850</v>
      </c>
    </row>
    <row r="21" spans="1:8" ht="15.75" thickTop="1" x14ac:dyDescent="0.25">
      <c r="A21" s="8" t="s">
        <v>17</v>
      </c>
      <c r="B21" s="9">
        <v>110</v>
      </c>
      <c r="C21" s="17">
        <v>8500920</v>
      </c>
      <c r="D21" s="16">
        <f t="shared" si="0"/>
        <v>77281.090909090912</v>
      </c>
    </row>
    <row r="22" spans="1:8" ht="15" x14ac:dyDescent="0.25">
      <c r="A22" s="8" t="s">
        <v>18</v>
      </c>
      <c r="B22" s="9">
        <v>248</v>
      </c>
      <c r="C22" s="17">
        <v>15690220</v>
      </c>
      <c r="D22" s="16">
        <f t="shared" si="0"/>
        <v>63267.016129032258</v>
      </c>
    </row>
    <row r="23" spans="1:8" ht="15" x14ac:dyDescent="0.25">
      <c r="A23" s="8" t="s">
        <v>19</v>
      </c>
      <c r="B23" s="9">
        <v>539</v>
      </c>
      <c r="C23" s="17">
        <v>30427360</v>
      </c>
      <c r="D23" s="16">
        <f t="shared" si="0"/>
        <v>56451.502782931355</v>
      </c>
      <c r="G23" s="22" t="s">
        <v>42</v>
      </c>
      <c r="H23" s="20">
        <f>C27+H20</f>
        <v>391407870</v>
      </c>
    </row>
    <row r="24" spans="1:8" ht="15" x14ac:dyDescent="0.25">
      <c r="A24" s="8" t="s">
        <v>20</v>
      </c>
      <c r="B24" s="9">
        <v>136</v>
      </c>
      <c r="C24" s="17">
        <v>9779610</v>
      </c>
      <c r="D24" s="16">
        <f t="shared" si="0"/>
        <v>71908.897058823524</v>
      </c>
      <c r="G24" s="22" t="s">
        <v>43</v>
      </c>
      <c r="H24" s="20">
        <f>3730+391404140</f>
        <v>391407870</v>
      </c>
    </row>
    <row r="25" spans="1:8" ht="15" x14ac:dyDescent="0.25">
      <c r="A25" s="8" t="s">
        <v>21</v>
      </c>
      <c r="B25" s="9">
        <v>142</v>
      </c>
      <c r="C25" s="17">
        <v>9308160</v>
      </c>
      <c r="D25" s="16">
        <f t="shared" si="0"/>
        <v>65550.42253521127</v>
      </c>
    </row>
    <row r="26" spans="1:8" ht="15" x14ac:dyDescent="0.25">
      <c r="A26" s="14"/>
      <c r="B26" s="15"/>
      <c r="C26" s="3"/>
      <c r="D26" s="3"/>
      <c r="G26" s="22" t="s">
        <v>44</v>
      </c>
      <c r="H26" s="20">
        <f>H23-H24</f>
        <v>0</v>
      </c>
    </row>
    <row r="27" spans="1:8" ht="15" x14ac:dyDescent="0.25">
      <c r="A27" s="10" t="s">
        <v>22</v>
      </c>
      <c r="B27" s="11">
        <f>SUM(B6:B26)</f>
        <v>5286</v>
      </c>
      <c r="C27" s="11">
        <f>SUM(C6:C26)</f>
        <v>321006020</v>
      </c>
      <c r="D27" s="18">
        <f>C27/B27</f>
        <v>60727.586076428299</v>
      </c>
    </row>
    <row r="30" spans="1:8" x14ac:dyDescent="0.2">
      <c r="A30" s="2" t="s">
        <v>27</v>
      </c>
    </row>
    <row r="31" spans="1:8" x14ac:dyDescent="0.2">
      <c r="A31" t="s">
        <v>28</v>
      </c>
    </row>
    <row r="32" spans="1:8" x14ac:dyDescent="0.2">
      <c r="A32" s="2" t="s">
        <v>30</v>
      </c>
    </row>
    <row r="33" spans="1:1" x14ac:dyDescent="0.2">
      <c r="A33" s="2" t="s">
        <v>25</v>
      </c>
    </row>
    <row r="35" spans="1:1" x14ac:dyDescent="0.2">
      <c r="A35" s="2" t="s">
        <v>29</v>
      </c>
    </row>
    <row r="36" spans="1:1" x14ac:dyDescent="0.2">
      <c r="A36" s="2" t="s">
        <v>26</v>
      </c>
    </row>
    <row r="38" spans="1:1" x14ac:dyDescent="0.2">
      <c r="A38" s="2" t="s">
        <v>31</v>
      </c>
    </row>
    <row r="40" spans="1:1" x14ac:dyDescent="0.2">
      <c r="A40" t="s">
        <v>32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4" zoomScale="115" zoomScaleNormal="115" workbookViewId="0">
      <selection activeCell="A14" sqref="A14"/>
    </sheetView>
  </sheetViews>
  <sheetFormatPr defaultRowHeight="12.75" x14ac:dyDescent="0.2"/>
  <cols>
    <col min="1" max="1" width="21.5703125" customWidth="1"/>
    <col min="2" max="2" width="12" customWidth="1"/>
    <col min="3" max="3" width="15.28515625" customWidth="1"/>
    <col min="4" max="4" width="14.85546875" customWidth="1"/>
    <col min="5" max="6" width="17.85546875" customWidth="1"/>
  </cols>
  <sheetData>
    <row r="1" spans="1:6" ht="27.75" customHeight="1" x14ac:dyDescent="0.25">
      <c r="A1" s="55" t="s">
        <v>50</v>
      </c>
      <c r="B1" s="56"/>
      <c r="C1" s="56"/>
      <c r="D1" s="56"/>
      <c r="E1" s="56"/>
      <c r="F1" s="56"/>
    </row>
    <row r="2" spans="1:6" ht="12" customHeight="1" x14ac:dyDescent="0.25">
      <c r="A2" s="24"/>
      <c r="B2" s="24"/>
      <c r="C2" s="24"/>
      <c r="D2" s="27"/>
      <c r="E2" s="24"/>
      <c r="F2" s="27"/>
    </row>
    <row r="3" spans="1:6" ht="45.75" customHeight="1" x14ac:dyDescent="0.25">
      <c r="A3" s="53" t="s">
        <v>65</v>
      </c>
      <c r="B3" s="54"/>
      <c r="C3" s="54"/>
      <c r="D3" s="54"/>
    </row>
    <row r="4" spans="1:6" ht="13.5" thickBot="1" x14ac:dyDescent="0.25"/>
    <row r="5" spans="1:6" ht="141" customHeight="1" x14ac:dyDescent="0.25">
      <c r="A5" s="19" t="s">
        <v>33</v>
      </c>
      <c r="B5" s="38" t="s">
        <v>49</v>
      </c>
      <c r="C5" s="42" t="s">
        <v>62</v>
      </c>
      <c r="D5" s="43" t="s">
        <v>63</v>
      </c>
      <c r="E5" s="33" t="s">
        <v>51</v>
      </c>
      <c r="F5" s="28" t="s">
        <v>64</v>
      </c>
    </row>
    <row r="6" spans="1:6" ht="15" x14ac:dyDescent="0.25">
      <c r="A6" s="23" t="s">
        <v>45</v>
      </c>
      <c r="B6" s="39"/>
      <c r="C6" s="44"/>
      <c r="D6" s="45"/>
      <c r="E6" s="34"/>
      <c r="F6" s="29"/>
    </row>
    <row r="7" spans="1:6" ht="15" x14ac:dyDescent="0.25">
      <c r="A7" s="25" t="s">
        <v>52</v>
      </c>
      <c r="B7" s="39">
        <v>519</v>
      </c>
      <c r="C7" s="46">
        <v>46879.576572949161</v>
      </c>
      <c r="D7" s="47">
        <f>B7*C7</f>
        <v>24330500.241360616</v>
      </c>
      <c r="E7" s="35">
        <v>47094.86175970309</v>
      </c>
      <c r="F7" s="32">
        <f>$B7*E7</f>
        <v>24442233.253285903</v>
      </c>
    </row>
    <row r="8" spans="1:6" ht="15" x14ac:dyDescent="0.25">
      <c r="A8" s="25" t="s">
        <v>53</v>
      </c>
      <c r="B8" s="39">
        <v>107</v>
      </c>
      <c r="C8" s="46">
        <v>51772.881671254581</v>
      </c>
      <c r="D8" s="47">
        <f t="shared" ref="D8:D29" si="0">B8*C8</f>
        <v>5539698.3388242405</v>
      </c>
      <c r="E8" s="35">
        <v>51500.472865260374</v>
      </c>
      <c r="F8" s="32">
        <f>$B8*E8</f>
        <v>5510550.5965828598</v>
      </c>
    </row>
    <row r="9" spans="1:6" ht="15" x14ac:dyDescent="0.25">
      <c r="A9" s="6" t="s">
        <v>9</v>
      </c>
      <c r="B9" s="39">
        <v>101</v>
      </c>
      <c r="C9" s="46">
        <v>55623.627274631581</v>
      </c>
      <c r="D9" s="47">
        <f t="shared" si="0"/>
        <v>5617986.3547377894</v>
      </c>
      <c r="E9" s="35">
        <v>55912.218781971962</v>
      </c>
      <c r="F9" s="32">
        <f t="shared" ref="F9" si="1">$B9*E9</f>
        <v>5647134.0969791682</v>
      </c>
    </row>
    <row r="10" spans="1:6" ht="15" x14ac:dyDescent="0.25">
      <c r="A10" s="26" t="s">
        <v>54</v>
      </c>
      <c r="B10" s="39">
        <v>264</v>
      </c>
      <c r="C10" s="46">
        <v>53767.944726576774</v>
      </c>
      <c r="D10" s="47">
        <f t="shared" si="0"/>
        <v>14194737.407816269</v>
      </c>
      <c r="E10" s="35">
        <v>53473.523087774956</v>
      </c>
      <c r="F10" s="32">
        <f t="shared" ref="F10" si="2">$B10*E10</f>
        <v>14117010.095172588</v>
      </c>
    </row>
    <row r="11" spans="1:6" ht="15" x14ac:dyDescent="0.25">
      <c r="A11" s="8" t="s">
        <v>14</v>
      </c>
      <c r="B11" s="39">
        <v>136</v>
      </c>
      <c r="C11" s="46">
        <v>52247.755508514492</v>
      </c>
      <c r="D11" s="47">
        <f t="shared" si="0"/>
        <v>7105694.7491579708</v>
      </c>
      <c r="E11" s="35">
        <v>52712.119049124711</v>
      </c>
      <c r="F11" s="32">
        <f t="shared" ref="F11" si="3">$B11*E11</f>
        <v>7168848.1906809602</v>
      </c>
    </row>
    <row r="12" spans="1:6" ht="15" x14ac:dyDescent="0.25">
      <c r="A12" s="23" t="s">
        <v>46</v>
      </c>
      <c r="B12" s="39"/>
      <c r="C12" s="46"/>
      <c r="D12" s="47"/>
      <c r="E12" s="35"/>
      <c r="F12" s="32"/>
    </row>
    <row r="13" spans="1:6" ht="15" x14ac:dyDescent="0.25">
      <c r="A13" s="52" t="s">
        <v>66</v>
      </c>
      <c r="B13" s="39">
        <v>886</v>
      </c>
      <c r="C13" s="46">
        <v>41736.700168520598</v>
      </c>
      <c r="D13" s="47">
        <f t="shared" si="0"/>
        <v>36978716.349309251</v>
      </c>
      <c r="E13" s="35">
        <v>41391.269814644191</v>
      </c>
      <c r="F13" s="32">
        <f t="shared" ref="F13" si="4">$B13*E13</f>
        <v>36672665.055774756</v>
      </c>
    </row>
    <row r="14" spans="1:6" ht="15" x14ac:dyDescent="0.25">
      <c r="A14" s="6" t="s">
        <v>10</v>
      </c>
      <c r="B14" s="39">
        <v>584</v>
      </c>
      <c r="C14" s="46">
        <v>46280.202600715282</v>
      </c>
      <c r="D14" s="47">
        <f t="shared" si="0"/>
        <v>27027638.318817724</v>
      </c>
      <c r="E14" s="35">
        <v>45423.40538300349</v>
      </c>
      <c r="F14" s="32">
        <f t="shared" ref="F14" si="5">$B14*E14</f>
        <v>26527268.74367404</v>
      </c>
    </row>
    <row r="15" spans="1:6" ht="15" x14ac:dyDescent="0.25">
      <c r="A15" s="8" t="s">
        <v>15</v>
      </c>
      <c r="B15" s="39">
        <v>0</v>
      </c>
      <c r="C15" s="46"/>
      <c r="D15" s="47"/>
      <c r="E15" s="35"/>
      <c r="F15" s="32"/>
    </row>
    <row r="16" spans="1:6" ht="15" x14ac:dyDescent="0.25">
      <c r="A16" s="8" t="s">
        <v>21</v>
      </c>
      <c r="B16" s="39">
        <v>111</v>
      </c>
      <c r="C16" s="46">
        <v>49150.246685466751</v>
      </c>
      <c r="D16" s="47">
        <f t="shared" si="0"/>
        <v>5455677.3820868097</v>
      </c>
      <c r="E16" s="35">
        <v>48149.939513213511</v>
      </c>
      <c r="F16" s="32">
        <f t="shared" ref="F16" si="6">$B16*E16</f>
        <v>5344643.2859666999</v>
      </c>
    </row>
    <row r="17" spans="1:6" ht="15" x14ac:dyDescent="0.25">
      <c r="A17" s="25" t="s">
        <v>55</v>
      </c>
      <c r="B17" s="39">
        <v>191</v>
      </c>
      <c r="C17" s="46">
        <v>51597.443358312827</v>
      </c>
      <c r="D17" s="47">
        <f t="shared" si="0"/>
        <v>9855111.6814377494</v>
      </c>
      <c r="E17" s="35">
        <v>51114.19108729517</v>
      </c>
      <c r="F17" s="32">
        <f>$B17*E17</f>
        <v>9762810.4976733774</v>
      </c>
    </row>
    <row r="18" spans="1:6" ht="15" x14ac:dyDescent="0.25">
      <c r="A18" s="23" t="s">
        <v>47</v>
      </c>
      <c r="B18" s="39"/>
      <c r="C18" s="46"/>
      <c r="D18" s="47"/>
      <c r="E18" s="35"/>
      <c r="F18" s="32"/>
    </row>
    <row r="19" spans="1:6" ht="15" x14ac:dyDescent="0.25">
      <c r="A19" s="6" t="s">
        <v>7</v>
      </c>
      <c r="B19" s="39">
        <v>74</v>
      </c>
      <c r="C19" s="46">
        <v>61264.029954314581</v>
      </c>
      <c r="D19" s="47">
        <f t="shared" si="0"/>
        <v>4533538.2166192792</v>
      </c>
      <c r="E19" s="35">
        <v>59819.772455867831</v>
      </c>
      <c r="F19" s="32">
        <f t="shared" ref="F19" si="7">$B19*E19</f>
        <v>4426663.1617342196</v>
      </c>
    </row>
    <row r="20" spans="1:6" ht="15" x14ac:dyDescent="0.25">
      <c r="A20" s="8" t="s">
        <v>17</v>
      </c>
      <c r="B20" s="39">
        <v>101</v>
      </c>
      <c r="C20" s="46">
        <v>53497.980299711679</v>
      </c>
      <c r="D20" s="47">
        <f t="shared" si="0"/>
        <v>5403296.0102708796</v>
      </c>
      <c r="E20" s="35">
        <v>52199.318516679894</v>
      </c>
      <c r="F20" s="32">
        <f t="shared" ref="F20" si="8">$B20*E20</f>
        <v>5272131.1701846691</v>
      </c>
    </row>
    <row r="21" spans="1:6" ht="15" x14ac:dyDescent="0.25">
      <c r="A21" s="26" t="s">
        <v>56</v>
      </c>
      <c r="B21" s="39">
        <v>276</v>
      </c>
      <c r="C21" s="46">
        <v>52132.130889022643</v>
      </c>
      <c r="D21" s="47">
        <f t="shared" si="0"/>
        <v>14388468.125370249</v>
      </c>
      <c r="E21" s="35">
        <v>53153.005919215888</v>
      </c>
      <c r="F21" s="32">
        <f t="shared" ref="F21" si="9">$B21*E21</f>
        <v>14670229.633703586</v>
      </c>
    </row>
    <row r="22" spans="1:6" ht="15" x14ac:dyDescent="0.25">
      <c r="A22" s="26" t="s">
        <v>57</v>
      </c>
      <c r="B22" s="39">
        <v>462</v>
      </c>
      <c r="C22" s="46">
        <v>44795.450478392107</v>
      </c>
      <c r="D22" s="47">
        <f t="shared" si="0"/>
        <v>20695498.121017154</v>
      </c>
      <c r="E22" s="35">
        <v>46896.331473171333</v>
      </c>
      <c r="F22" s="32">
        <f t="shared" ref="F22" si="10">$B22*E22</f>
        <v>21666105.140605155</v>
      </c>
    </row>
    <row r="23" spans="1:6" ht="15" x14ac:dyDescent="0.25">
      <c r="A23" s="23" t="s">
        <v>48</v>
      </c>
      <c r="B23" s="39"/>
      <c r="C23" s="46"/>
      <c r="D23" s="47"/>
      <c r="E23" s="35"/>
      <c r="F23" s="32"/>
    </row>
    <row r="24" spans="1:6" ht="15" x14ac:dyDescent="0.25">
      <c r="A24" s="6" t="s">
        <v>2</v>
      </c>
      <c r="B24" s="39">
        <v>286</v>
      </c>
      <c r="C24" s="46">
        <v>54773.793667269718</v>
      </c>
      <c r="D24" s="47">
        <f t="shared" si="0"/>
        <v>15665304.98883914</v>
      </c>
      <c r="E24" s="35">
        <v>55401.63387224797</v>
      </c>
      <c r="F24" s="32">
        <f t="shared" ref="F24" si="11">$B24*E24</f>
        <v>15844867.28746292</v>
      </c>
    </row>
    <row r="25" spans="1:6" ht="15" x14ac:dyDescent="0.25">
      <c r="A25" s="6" t="s">
        <v>4</v>
      </c>
      <c r="B25" s="39">
        <v>189</v>
      </c>
      <c r="C25" s="46">
        <v>54514.18597670841</v>
      </c>
      <c r="D25" s="47">
        <f t="shared" si="0"/>
        <v>10303181.149597889</v>
      </c>
      <c r="E25" s="35">
        <v>53486.046920575063</v>
      </c>
      <c r="F25" s="32">
        <f t="shared" ref="F25" si="12">$B25*E25</f>
        <v>10108862.867988687</v>
      </c>
    </row>
    <row r="26" spans="1:6" ht="15" x14ac:dyDescent="0.25">
      <c r="A26" s="26" t="s">
        <v>58</v>
      </c>
      <c r="B26" s="39">
        <v>316</v>
      </c>
      <c r="C26" s="46">
        <v>50721.428578956329</v>
      </c>
      <c r="D26" s="47">
        <f t="shared" si="0"/>
        <v>16027971.4309502</v>
      </c>
      <c r="E26" s="35">
        <v>50084.784689204869</v>
      </c>
      <c r="F26" s="32">
        <f>$B26*E26</f>
        <v>15826791.961788738</v>
      </c>
    </row>
    <row r="27" spans="1:6" ht="15" x14ac:dyDescent="0.25">
      <c r="A27" s="25" t="s">
        <v>59</v>
      </c>
      <c r="B27" s="39">
        <v>113</v>
      </c>
      <c r="C27" s="46">
        <v>54549.069637346714</v>
      </c>
      <c r="D27" s="47">
        <f t="shared" si="0"/>
        <v>6164044.8690201789</v>
      </c>
      <c r="E27" s="35">
        <v>55881.783515639909</v>
      </c>
      <c r="F27" s="32">
        <f t="shared" ref="F27" si="13">$B27*E27</f>
        <v>6314641.5372673096</v>
      </c>
    </row>
    <row r="28" spans="1:6" ht="15" x14ac:dyDescent="0.25">
      <c r="A28" s="8" t="s">
        <v>16</v>
      </c>
      <c r="B28" s="39">
        <v>83</v>
      </c>
      <c r="C28" s="46">
        <v>55686.680368991918</v>
      </c>
      <c r="D28" s="47">
        <f t="shared" si="0"/>
        <v>4621994.4706263291</v>
      </c>
      <c r="E28" s="35">
        <v>55817.556593498302</v>
      </c>
      <c r="F28" s="32">
        <f t="shared" ref="F28" si="14">$B28*E28</f>
        <v>4632857.1972603593</v>
      </c>
    </row>
    <row r="29" spans="1:6" ht="15" x14ac:dyDescent="0.25">
      <c r="A29" s="26" t="s">
        <v>60</v>
      </c>
      <c r="B29" s="39">
        <v>133</v>
      </c>
      <c r="C29" s="46">
        <v>56343.488837219993</v>
      </c>
      <c r="D29" s="47">
        <f t="shared" si="0"/>
        <v>7493684.0153502589</v>
      </c>
      <c r="E29" s="35">
        <v>55975.416370931714</v>
      </c>
      <c r="F29" s="32">
        <f t="shared" ref="F29" si="15">$B29*E29</f>
        <v>7444730.3773339177</v>
      </c>
    </row>
    <row r="30" spans="1:6" ht="15" x14ac:dyDescent="0.25">
      <c r="A30" s="14"/>
      <c r="B30" s="40"/>
      <c r="C30" s="48"/>
      <c r="D30" s="49"/>
      <c r="E30" s="37"/>
      <c r="F30" s="30"/>
    </row>
    <row r="31" spans="1:6" ht="15.75" thickBot="1" x14ac:dyDescent="0.3">
      <c r="A31" s="10" t="s">
        <v>22</v>
      </c>
      <c r="B31" s="41">
        <v>4932</v>
      </c>
      <c r="C31" s="50">
        <v>48946</v>
      </c>
      <c r="D31" s="51">
        <f>SUM(D7:D29)</f>
        <v>241402742.22121</v>
      </c>
      <c r="E31" s="36">
        <v>48945.872698929415</v>
      </c>
      <c r="F31" s="31">
        <f>SUM(F7:F29)+1698</f>
        <v>241402742.15111989</v>
      </c>
    </row>
    <row r="33" spans="1:1" ht="15" x14ac:dyDescent="0.25">
      <c r="A33" s="9" t="s">
        <v>61</v>
      </c>
    </row>
  </sheetData>
  <mergeCells count="2">
    <mergeCell ref="A3:D3"/>
    <mergeCell ref="A1:F1"/>
  </mergeCells>
  <pageMargins left="0.55118110236220474" right="0.55118110236220474" top="0.98425196850393704" bottom="0.98425196850393704" header="0.51181102362204722" footer="0.51181102362204722"/>
  <pageSetup paperSize="9" scale="70" orientation="landscape" r:id="rId1"/>
  <headerFooter alignWithMargins="0">
    <oddFooter>&amp;L&amp;F&amp;R4.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2018-04-03T13:00:00+00:00</MeetingStartDate>
    <EnclosureFileNumber xmlns="d08b57ff-b9b7-4581-975d-98f87b579a51">23333/18</EnclosureFileNumber>
    <AgendaId xmlns="d08b57ff-b9b7-4581-975d-98f87b579a51">8116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2805051</FusionId>
    <AgendaAccessLevelName xmlns="d08b57ff-b9b7-4581-975d-98f87b579a51">Åben</AgendaAccessLevelName>
    <UNC xmlns="d08b57ff-b9b7-4581-975d-98f87b579a51">2547386</UNC>
    <MeetingTitle xmlns="d08b57ff-b9b7-4581-975d-98f87b579a51">03-04-2018</MeetingTitle>
    <MeetingDateAndTime xmlns="d08b57ff-b9b7-4581-975d-98f87b579a51">03-04-2018 fra 15:00 - 16:00</MeetingDateAndTime>
    <MeetingEndDate xmlns="d08b57ff-b9b7-4581-975d-98f87b579a51">2018-04-03T14:00:00+00:00</MeetingEndDate>
    <PWDescription xmlns="d08b57ff-b9b7-4581-975d-98f87b579a51">Udgift pr. elev skoleåret 21/22 i ny tildelingsmodel
Beløbene er lønninger og akt. afh. udgifter.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61B2B653-92E6-4D0B-A8B4-F580FFD217AA}"/>
</file>

<file path=customXml/itemProps2.xml><?xml version="1.0" encoding="utf-8"?>
<ds:datastoreItem xmlns:ds="http://schemas.openxmlformats.org/officeDocument/2006/customXml" ds:itemID="{5E4A3B59-3AE7-41AF-9B31-D08069FF1BF9}"/>
</file>

<file path=customXml/itemProps3.xml><?xml version="1.0" encoding="utf-8"?>
<ds:datastoreItem xmlns:ds="http://schemas.openxmlformats.org/officeDocument/2006/customXml" ds:itemID="{9EFAE4F4-36DE-4614-A0EF-DF1883F06B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pr elev i 2018 pris</vt:lpstr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-03-04-2018 - Bilag 50.03 Udgift pr elev og samlet budget pr skole skoleåret 2122 i ny tildelingsmod…</dc:title>
  <dc:creator>Lissy Andersen</dc:creator>
  <cp:lastModifiedBy>Jannick Kevin Jørgensen</cp:lastModifiedBy>
  <cp:lastPrinted>2018-02-20T12:39:42Z</cp:lastPrinted>
  <dcterms:created xsi:type="dcterms:W3CDTF">1996-11-12T13:28:11Z</dcterms:created>
  <dcterms:modified xsi:type="dcterms:W3CDTF">2018-03-22T12:49:52Z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{9773B6AF-6DC0-48C2-9492-6CBD8A84DEB8}</vt:lpwstr>
  </property>
  <property fmtid="{D5CDD505-2E9C-101B-9397-08002B2CF9AE}" pid="3" name="ContentTypeId">
    <vt:lpwstr>0x0101003D7BFBD5F481E14985D820F2A1C38BC800C867DCA9723D5D41B98144D00A8161C2</vt:lpwstr>
  </property>
</Properties>
</file>